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15" yWindow="585" windowWidth="28515" windowHeight="12345"/>
  </bookViews>
  <sheets>
    <sheet name="primer ingreso por sexo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>[2]datos!#REF!</definedName>
    <definedName name="a">#REF!</definedName>
    <definedName name="ana">[2]datos!#REF!</definedName>
    <definedName name="_xlnm.Print_Area" localSheetId="0">'primer ingreso por sexo'!$A$1:$O$51</definedName>
    <definedName name="_xlnm.Database" localSheetId="0">#REF!</definedName>
    <definedName name="_xlnm.Database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>#REF!</definedName>
    <definedName name="pob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D18" i="1" l="1"/>
  <c r="B18" i="1"/>
  <c r="H17" i="1"/>
  <c r="C17" i="1" s="1"/>
  <c r="E17" i="1"/>
  <c r="H16" i="1"/>
  <c r="I16" i="1" s="1"/>
  <c r="C16" i="1"/>
  <c r="H15" i="1"/>
  <c r="G15" i="1" s="1"/>
  <c r="H14" i="1"/>
  <c r="H18" i="1" s="1"/>
  <c r="P18" i="1" s="1"/>
  <c r="G14" i="1"/>
  <c r="C14" i="1"/>
  <c r="D13" i="1"/>
  <c r="B13" i="1"/>
  <c r="H12" i="1"/>
  <c r="C12" i="1" s="1"/>
  <c r="E12" i="1"/>
  <c r="H11" i="1"/>
  <c r="I11" i="1" s="1"/>
  <c r="H10" i="1"/>
  <c r="C10" i="1" s="1"/>
  <c r="H9" i="1"/>
  <c r="I9" i="1" s="1"/>
  <c r="H7" i="1"/>
  <c r="E7" i="1" s="1"/>
  <c r="E14" i="1" l="1"/>
  <c r="I15" i="1"/>
  <c r="G17" i="1"/>
  <c r="I7" i="1"/>
  <c r="P7" i="1"/>
  <c r="C11" i="1"/>
  <c r="E16" i="1"/>
  <c r="I17" i="1"/>
  <c r="E10" i="1"/>
  <c r="C9" i="1"/>
  <c r="E9" i="1"/>
  <c r="E11" i="1"/>
  <c r="I14" i="1"/>
  <c r="G16" i="1"/>
  <c r="H13" i="1"/>
  <c r="P13" i="1" s="1"/>
  <c r="C15" i="1"/>
  <c r="I10" i="1"/>
  <c r="I13" i="1" s="1"/>
  <c r="I12" i="1"/>
  <c r="C7" i="1"/>
  <c r="E15" i="1"/>
</calcChain>
</file>

<file path=xl/sharedStrings.xml><?xml version="1.0" encoding="utf-8"?>
<sst xmlns="http://schemas.openxmlformats.org/spreadsheetml/2006/main" count="20" uniqueCount="15">
  <si>
    <t>UNAM. POBLACIÓN ESCOLAR</t>
  </si>
  <si>
    <t>2025-2026</t>
  </si>
  <si>
    <t>Hombres</t>
  </si>
  <si>
    <t>Mujeres</t>
  </si>
  <si>
    <t>No binarios</t>
  </si>
  <si>
    <t>Total</t>
  </si>
  <si>
    <t>BACH</t>
  </si>
  <si>
    <t>Ciencias físico matemáticas e ingenierías</t>
  </si>
  <si>
    <t>LIC</t>
  </si>
  <si>
    <t>Ciencias biológicas, químicas y de la salud</t>
  </si>
  <si>
    <t>Ciencias sociales</t>
  </si>
  <si>
    <t>Humanidades y artes</t>
  </si>
  <si>
    <t>POSGRADO</t>
  </si>
  <si>
    <t>FUENTE: Dirección General de Administración Escolar, UNAM.</t>
  </si>
  <si>
    <t>PRIMER INGRESO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</si>
</sst>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sz val="10"/>
      <name val="Helv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2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9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4" fillId="0" borderId="0" xfId="1" applyFont="1"/>
    <xf numFmtId="3" fontId="3" fillId="0" borderId="0" xfId="2" applyNumberFormat="1" applyFont="1" applyAlignment="1">
      <alignment vertical="center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right"/>
    </xf>
    <xf numFmtId="3" fontId="4" fillId="0" borderId="0" xfId="1" applyNumberFormat="1" applyFont="1"/>
    <xf numFmtId="164" fontId="4" fillId="0" borderId="0" xfId="1" applyNumberFormat="1" applyFont="1"/>
    <xf numFmtId="4" fontId="4" fillId="0" borderId="0" xfId="1" applyNumberFormat="1" applyFont="1"/>
    <xf numFmtId="0" fontId="6" fillId="0" borderId="0" xfId="3"/>
    <xf numFmtId="0" fontId="4" fillId="0" borderId="0" xfId="1" applyFont="1" applyAlignment="1">
      <alignment horizontal="center"/>
    </xf>
    <xf numFmtId="0" fontId="7" fillId="0" borderId="0" xfId="3" applyFont="1"/>
    <xf numFmtId="3" fontId="4" fillId="0" borderId="0" xfId="3" applyNumberFormat="1" applyFont="1"/>
    <xf numFmtId="3" fontId="4" fillId="0" borderId="0" xfId="2" applyNumberFormat="1" applyFont="1"/>
    <xf numFmtId="3" fontId="2" fillId="0" borderId="0" xfId="2" applyNumberFormat="1" applyFont="1"/>
    <xf numFmtId="0" fontId="8" fillId="0" borderId="0" xfId="1" applyFont="1" applyAlignment="1">
      <alignment horizontal="left"/>
    </xf>
  </cellXfs>
  <cellStyles count="29">
    <cellStyle name="Millares 2" xfId="4"/>
    <cellStyle name="Normal" xfId="0" builtinId="0"/>
    <cellStyle name="Normal 10 2 2" xfId="5"/>
    <cellStyle name="Normal 10 2 2 2" xfId="6"/>
    <cellStyle name="Normal 19" xfId="7"/>
    <cellStyle name="Normal 19 2" xfId="8"/>
    <cellStyle name="Normal 2" xfId="9"/>
    <cellStyle name="Normal 2 2" xfId="10"/>
    <cellStyle name="Normal 2 2 2" xfId="11"/>
    <cellStyle name="Normal 2 3" xfId="12"/>
    <cellStyle name="Normal 2 4" xfId="13"/>
    <cellStyle name="Normal 2 4 2" xfId="1"/>
    <cellStyle name="Normal 2 4 3" xfId="14"/>
    <cellStyle name="Normal 2 5" xfId="15"/>
    <cellStyle name="Normal 2 6" xfId="16"/>
    <cellStyle name="Normal 2 7" xfId="17"/>
    <cellStyle name="Normal 20" xfId="18"/>
    <cellStyle name="Normal 3" xfId="19"/>
    <cellStyle name="Normal 3 2" xfId="20"/>
    <cellStyle name="Normal 3 2 2" xfId="21"/>
    <cellStyle name="Normal 3 2 3" xfId="22"/>
    <cellStyle name="Normal 3 2 4" xfId="23"/>
    <cellStyle name="Normal 3 3" xfId="24"/>
    <cellStyle name="Normal 5" xfId="25"/>
    <cellStyle name="Normal_pobesc20082009" xfId="3"/>
    <cellStyle name="Normal_poblac99" xfId="2"/>
    <cellStyle name="Porcentaje 2" xfId="26"/>
    <cellStyle name="Porcentaje 3" xfId="27"/>
    <cellStyle name="Porcentual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sexo'!$B$7:$B$17</c:f>
              <c:numCache>
                <c:formatCode>#,##0</c:formatCode>
                <c:ptCount val="11"/>
                <c:pt idx="0">
                  <c:v>16799</c:v>
                </c:pt>
                <c:pt idx="2">
                  <c:v>6405</c:v>
                </c:pt>
                <c:pt idx="3">
                  <c:v>4872</c:v>
                </c:pt>
                <c:pt idx="4">
                  <c:v>9660</c:v>
                </c:pt>
                <c:pt idx="5">
                  <c:v>1897</c:v>
                </c:pt>
                <c:pt idx="6">
                  <c:v>22834</c:v>
                </c:pt>
                <c:pt idx="7">
                  <c:v>870</c:v>
                </c:pt>
                <c:pt idx="8">
                  <c:v>3337</c:v>
                </c:pt>
                <c:pt idx="9">
                  <c:v>1516</c:v>
                </c:pt>
                <c:pt idx="10">
                  <c:v>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92-438D-80CF-750651CFFA0C}"/>
            </c:ext>
          </c:extLst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sexo'!$D$7:$D$17</c:f>
              <c:numCache>
                <c:formatCode>#,##0</c:formatCode>
                <c:ptCount val="11"/>
                <c:pt idx="0">
                  <c:v>18396</c:v>
                </c:pt>
                <c:pt idx="2">
                  <c:v>3089</c:v>
                </c:pt>
                <c:pt idx="3">
                  <c:v>9438</c:v>
                </c:pt>
                <c:pt idx="4">
                  <c:v>10067</c:v>
                </c:pt>
                <c:pt idx="5">
                  <c:v>3399</c:v>
                </c:pt>
                <c:pt idx="6">
                  <c:v>25993</c:v>
                </c:pt>
                <c:pt idx="7">
                  <c:v>396</c:v>
                </c:pt>
                <c:pt idx="8">
                  <c:v>4827</c:v>
                </c:pt>
                <c:pt idx="9">
                  <c:v>1527</c:v>
                </c:pt>
                <c:pt idx="10">
                  <c:v>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92-438D-80CF-750651CFFA0C}"/>
            </c:ext>
          </c:extLst>
        </c:ser>
        <c:ser>
          <c:idx val="2"/>
          <c:order val="2"/>
          <c:tx>
            <c:v>No binarios</c:v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'primer ingreso por sexo'!$F$7:$F$17</c:f>
              <c:numCache>
                <c:formatCode>#,##0.0</c:formatCode>
                <c:ptCount val="11"/>
                <c:pt idx="7" formatCode="#,##0">
                  <c:v>1</c:v>
                </c:pt>
                <c:pt idx="8" formatCode="#,##0">
                  <c:v>2</c:v>
                </c:pt>
                <c:pt idx="9" formatCode="#,##0">
                  <c:v>2</c:v>
                </c:pt>
                <c:pt idx="10" formatCode="#,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9-4FFB-B527-E5FB5122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46080"/>
        <c:axId val="143528448"/>
      </c:barChart>
      <c:catAx>
        <c:axId val="1376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3528448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1435284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7646080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0471767952083"/>
          <c:h val="2.8545015765646744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13</xdr:col>
      <xdr:colOff>0</xdr:colOff>
      <xdr:row>46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="" xmlns:a16="http://schemas.microsoft.com/office/drawing/2014/main" id="{F7051DF0-8AFC-044B-8857-6B40288023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="" xmlns:a16="http://schemas.microsoft.com/office/drawing/2014/main" id="{A28CDD95-9C7B-D74B-8FBE-0ED7B1B626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7E93F87E-7A5B-DB41-BF05-92235C8055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="" xmlns:a16="http://schemas.microsoft.com/office/drawing/2014/main" id="{7E619163-56D4-C543-B0F0-782322F480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="" xmlns:a16="http://schemas.microsoft.com/office/drawing/2014/main" id="{5F2BC442-E253-4844-AEBB-0EE8E8D295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0.09705</cdr:x>
      <cdr:y>0.11068</cdr:y>
    </cdr:from>
    <cdr:to>
      <cdr:x>0.19415</cdr:x>
      <cdr:y>0.16162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233729" y="800134"/>
          <a:ext cx="1234404" cy="36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>
        <row r="8">
          <cell r="E8">
            <v>13538</v>
          </cell>
        </row>
        <row r="11">
          <cell r="E11">
            <v>48827</v>
          </cell>
        </row>
      </sheetData>
      <sheetData sheetId="1"/>
      <sheetData sheetId="2">
        <row r="7">
          <cell r="A7" t="str">
            <v>Total</v>
          </cell>
          <cell r="B7">
            <v>16799</v>
          </cell>
          <cell r="D7">
            <v>18396</v>
          </cell>
        </row>
        <row r="9">
          <cell r="A9" t="str">
            <v>Ciencias físico matemáticas e ingenierías</v>
          </cell>
          <cell r="B9">
            <v>6405</v>
          </cell>
          <cell r="D9">
            <v>3089</v>
          </cell>
        </row>
        <row r="10">
          <cell r="A10" t="str">
            <v>Ciencias biológicas, químicas y de la salud</v>
          </cell>
          <cell r="B10">
            <v>4872</v>
          </cell>
          <cell r="D10">
            <v>9438</v>
          </cell>
        </row>
        <row r="11">
          <cell r="A11" t="str">
            <v>Ciencias sociales</v>
          </cell>
          <cell r="B11">
            <v>9660</v>
          </cell>
          <cell r="D11">
            <v>10067</v>
          </cell>
        </row>
        <row r="12">
          <cell r="A12" t="str">
            <v>Humanidades y artes</v>
          </cell>
          <cell r="B12">
            <v>1897</v>
          </cell>
          <cell r="D12">
            <v>3399</v>
          </cell>
        </row>
        <row r="13">
          <cell r="B13">
            <v>22834</v>
          </cell>
          <cell r="D13">
            <v>25993</v>
          </cell>
        </row>
        <row r="14">
          <cell r="A14" t="str">
            <v>Ciencias físico matemáticas e ingenierías</v>
          </cell>
          <cell r="B14">
            <v>870</v>
          </cell>
          <cell r="D14">
            <v>396</v>
          </cell>
          <cell r="F14">
            <v>1</v>
          </cell>
        </row>
        <row r="15">
          <cell r="A15" t="str">
            <v>Ciencias biológicas, químicas y de la salud</v>
          </cell>
          <cell r="B15">
            <v>3337</v>
          </cell>
          <cell r="D15">
            <v>4827</v>
          </cell>
          <cell r="F15">
            <v>2</v>
          </cell>
        </row>
        <row r="16">
          <cell r="A16" t="str">
            <v>Ciencias sociales</v>
          </cell>
          <cell r="B16">
            <v>1516</v>
          </cell>
          <cell r="D16">
            <v>1527</v>
          </cell>
          <cell r="F16">
            <v>2</v>
          </cell>
        </row>
        <row r="17">
          <cell r="A17" t="str">
            <v>Humanidades y artes</v>
          </cell>
          <cell r="B17">
            <v>460</v>
          </cell>
          <cell r="D17">
            <v>597</v>
          </cell>
          <cell r="F17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5">
          <cell r="D25">
            <v>35195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49"/>
  <sheetViews>
    <sheetView tabSelected="1" zoomScaleNormal="100" workbookViewId="0">
      <selection activeCell="A3" sqref="A3:M3"/>
    </sheetView>
  </sheetViews>
  <sheetFormatPr baseColWidth="10" defaultColWidth="10.85546875" defaultRowHeight="12.75" x14ac:dyDescent="0.2"/>
  <cols>
    <col min="1" max="1" width="36.85546875" style="5" customWidth="1"/>
    <col min="2" max="10" width="10.85546875" style="5"/>
    <col min="11" max="16384" width="10.85546875" style="4"/>
  </cols>
  <sheetData>
    <row r="1" spans="1:1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3"/>
      <c r="Q1" s="3"/>
    </row>
    <row r="2" spans="1:17" ht="15" customHeight="1" x14ac:dyDescent="0.2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3"/>
      <c r="Q2" s="3"/>
    </row>
    <row r="3" spans="1:1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</row>
    <row r="4" spans="1:17" ht="12" customHeight="1" x14ac:dyDescent="0.2"/>
    <row r="5" spans="1:17" ht="12" customHeight="1" x14ac:dyDescent="0.2">
      <c r="B5" s="6"/>
      <c r="C5" s="6"/>
    </row>
    <row r="6" spans="1:17" x14ac:dyDescent="0.2">
      <c r="A6" s="7"/>
      <c r="B6" s="8" t="s">
        <v>2</v>
      </c>
      <c r="C6" s="8"/>
      <c r="D6" s="8" t="s">
        <v>3</v>
      </c>
      <c r="E6" s="8"/>
      <c r="G6" s="8" t="s">
        <v>4</v>
      </c>
      <c r="H6" s="8" t="s">
        <v>5</v>
      </c>
      <c r="I6" s="8"/>
    </row>
    <row r="7" spans="1:17" x14ac:dyDescent="0.2">
      <c r="A7" s="7" t="s">
        <v>5</v>
      </c>
      <c r="B7" s="9">
        <v>16799</v>
      </c>
      <c r="C7" s="10">
        <f>+B7/H7*100</f>
        <v>47.731211819860775</v>
      </c>
      <c r="D7" s="9">
        <v>18396</v>
      </c>
      <c r="E7" s="10">
        <f>+D7/$H7*100</f>
        <v>52.268788180139225</v>
      </c>
      <c r="F7" s="10"/>
      <c r="G7" s="10">
        <v>0</v>
      </c>
      <c r="H7" s="9">
        <f>SUM(B7,D7)</f>
        <v>35195</v>
      </c>
      <c r="I7" s="10">
        <f>+H7/$H7*100</f>
        <v>100</v>
      </c>
      <c r="J7" s="5" t="s">
        <v>6</v>
      </c>
      <c r="P7" s="4" t="str">
        <f>IF(H7&lt;&gt;[1]bachillerato!D25,"PI Bach no actualizado","")</f>
        <v/>
      </c>
    </row>
    <row r="8" spans="1:17" x14ac:dyDescent="0.2">
      <c r="A8" s="7"/>
      <c r="B8" s="9"/>
      <c r="C8" s="10"/>
      <c r="D8" s="9"/>
      <c r="E8" s="10"/>
      <c r="F8" s="10"/>
      <c r="G8" s="10"/>
      <c r="H8" s="9"/>
      <c r="I8" s="10"/>
    </row>
    <row r="9" spans="1:17" x14ac:dyDescent="0.2">
      <c r="A9" s="7" t="s">
        <v>7</v>
      </c>
      <c r="B9" s="9">
        <v>6405</v>
      </c>
      <c r="C9" s="10">
        <f>+B9/H9*100</f>
        <v>67.463661259742992</v>
      </c>
      <c r="D9" s="9">
        <v>3089</v>
      </c>
      <c r="E9" s="10">
        <f>+D9/$H9*100</f>
        <v>32.536338740257001</v>
      </c>
      <c r="F9" s="10"/>
      <c r="G9" s="10">
        <v>0</v>
      </c>
      <c r="H9" s="9">
        <f>SUM(B9,D9)</f>
        <v>9494</v>
      </c>
      <c r="I9" s="10">
        <f>+H9/$H9*100</f>
        <v>100</v>
      </c>
      <c r="J9" s="5" t="s">
        <v>8</v>
      </c>
    </row>
    <row r="10" spans="1:17" x14ac:dyDescent="0.2">
      <c r="A10" s="7" t="s">
        <v>9</v>
      </c>
      <c r="B10" s="9">
        <v>4872</v>
      </c>
      <c r="C10" s="10">
        <f>+B10/H10*100</f>
        <v>34.046121593291403</v>
      </c>
      <c r="D10" s="9">
        <v>9438</v>
      </c>
      <c r="E10" s="10">
        <f>+D10/$H10*100</f>
        <v>65.953878406708597</v>
      </c>
      <c r="F10" s="10"/>
      <c r="G10" s="10">
        <v>0</v>
      </c>
      <c r="H10" s="9">
        <f>SUM(B10,D10)</f>
        <v>14310</v>
      </c>
      <c r="I10" s="10">
        <f>+H10/$H10*100</f>
        <v>100</v>
      </c>
    </row>
    <row r="11" spans="1:17" x14ac:dyDescent="0.2">
      <c r="A11" s="7" t="s">
        <v>10</v>
      </c>
      <c r="B11" s="9">
        <v>9660</v>
      </c>
      <c r="C11" s="10">
        <f>+B11/H11*100</f>
        <v>48.968418918233894</v>
      </c>
      <c r="D11" s="9">
        <v>10067</v>
      </c>
      <c r="E11" s="10">
        <f>+D11/$H11*100</f>
        <v>51.031581081766106</v>
      </c>
      <c r="F11" s="10"/>
      <c r="G11" s="10">
        <v>0</v>
      </c>
      <c r="H11" s="9">
        <f>SUM(B11,D11)</f>
        <v>19727</v>
      </c>
      <c r="I11" s="10">
        <f>+H11/$H11*100</f>
        <v>100</v>
      </c>
    </row>
    <row r="12" spans="1:17" x14ac:dyDescent="0.2">
      <c r="A12" s="7" t="s">
        <v>11</v>
      </c>
      <c r="B12" s="9">
        <v>1897</v>
      </c>
      <c r="C12" s="10">
        <f>+B12/H12*100</f>
        <v>35.819486404833839</v>
      </c>
      <c r="D12" s="9">
        <v>3399</v>
      </c>
      <c r="E12" s="10">
        <f>+D12/$H12*100</f>
        <v>64.180513595166161</v>
      </c>
      <c r="F12" s="10"/>
      <c r="G12" s="10">
        <v>0</v>
      </c>
      <c r="H12" s="9">
        <f>SUM(B12,D12)</f>
        <v>5296</v>
      </c>
      <c r="I12" s="10">
        <f>+H12/$H12*100</f>
        <v>100</v>
      </c>
    </row>
    <row r="13" spans="1:17" x14ac:dyDescent="0.2">
      <c r="A13" s="7"/>
      <c r="B13" s="9">
        <f>SUM(B9:B12)</f>
        <v>22834</v>
      </c>
      <c r="C13" s="10"/>
      <c r="D13" s="9">
        <f>SUM(D9:D12)</f>
        <v>25993</v>
      </c>
      <c r="E13" s="11"/>
      <c r="F13" s="11"/>
      <c r="G13" s="11"/>
      <c r="H13" s="9">
        <f>SUM(H9:H12)</f>
        <v>48827</v>
      </c>
      <c r="I13" s="9">
        <f>SUM(I9:I12)</f>
        <v>400</v>
      </c>
      <c r="P13" s="4" t="str">
        <f>IF(H13&lt;&gt;[1]resumen!E11,"PI LIC NO ACTUALIZADO","")</f>
        <v/>
      </c>
    </row>
    <row r="14" spans="1:17" x14ac:dyDescent="0.2">
      <c r="A14" s="7" t="s">
        <v>7</v>
      </c>
      <c r="B14" s="9">
        <v>870</v>
      </c>
      <c r="C14" s="10">
        <f>+B14/H14*100</f>
        <v>68.666140489344912</v>
      </c>
      <c r="D14" s="9">
        <v>396</v>
      </c>
      <c r="E14" s="10">
        <f>+D14/$H14*100</f>
        <v>31.254932912391475</v>
      </c>
      <c r="F14" s="9">
        <v>1</v>
      </c>
      <c r="G14" s="10">
        <f>+F14/$H14*100</f>
        <v>7.8926598263614839E-2</v>
      </c>
      <c r="H14" s="9">
        <f>+B14+D14+F14</f>
        <v>1267</v>
      </c>
      <c r="I14" s="10">
        <f>+H14/$H14*100</f>
        <v>100</v>
      </c>
      <c r="J14" s="5" t="s">
        <v>12</v>
      </c>
    </row>
    <row r="15" spans="1:17" x14ac:dyDescent="0.2">
      <c r="A15" s="7" t="s">
        <v>9</v>
      </c>
      <c r="B15" s="9">
        <v>3337</v>
      </c>
      <c r="C15" s="10">
        <f>+B15/H15*100</f>
        <v>40.864560372275285</v>
      </c>
      <c r="D15" s="9">
        <v>4827</v>
      </c>
      <c r="E15" s="10">
        <f>+D15/$H15*100</f>
        <v>59.110947832476121</v>
      </c>
      <c r="F15" s="9">
        <v>2</v>
      </c>
      <c r="G15" s="10">
        <f>+F15/$H15*100</f>
        <v>2.449179524859172E-2</v>
      </c>
      <c r="H15" s="9">
        <f t="shared" ref="H15:H17" si="0">+B15+D15+F15</f>
        <v>8166</v>
      </c>
      <c r="I15" s="10">
        <f>+H15/$H15*100</f>
        <v>100</v>
      </c>
    </row>
    <row r="16" spans="1:17" x14ac:dyDescent="0.2">
      <c r="A16" s="7" t="s">
        <v>10</v>
      </c>
      <c r="B16" s="9">
        <v>1516</v>
      </c>
      <c r="C16" s="10">
        <f>+B16/H16*100</f>
        <v>49.786535303776688</v>
      </c>
      <c r="D16" s="9">
        <v>1527</v>
      </c>
      <c r="E16" s="10">
        <f>+D16/$H16*100</f>
        <v>50.147783251231523</v>
      </c>
      <c r="F16" s="9">
        <v>2</v>
      </c>
      <c r="G16" s="10">
        <f>+F16/$H16*100</f>
        <v>6.5681444991789822E-2</v>
      </c>
      <c r="H16" s="9">
        <f t="shared" si="0"/>
        <v>3045</v>
      </c>
      <c r="I16" s="10">
        <f>+H16/$H16*100</f>
        <v>100</v>
      </c>
      <c r="Q16" s="12"/>
    </row>
    <row r="17" spans="1:16" x14ac:dyDescent="0.2">
      <c r="A17" s="7" t="s">
        <v>11</v>
      </c>
      <c r="B17" s="9">
        <v>460</v>
      </c>
      <c r="C17" s="10">
        <f>+B17/H17*100</f>
        <v>43.39622641509434</v>
      </c>
      <c r="D17" s="9">
        <v>597</v>
      </c>
      <c r="E17" s="10">
        <f>+D17/$H17*100</f>
        <v>56.320754716981135</v>
      </c>
      <c r="F17" s="9">
        <v>3</v>
      </c>
      <c r="G17" s="10">
        <f>+F17/$H17*100</f>
        <v>0.28301886792452829</v>
      </c>
      <c r="H17" s="9">
        <f t="shared" si="0"/>
        <v>1060</v>
      </c>
      <c r="I17" s="10">
        <f>+H17/$H17*100</f>
        <v>100</v>
      </c>
    </row>
    <row r="18" spans="1:16" x14ac:dyDescent="0.2">
      <c r="A18" s="7"/>
      <c r="B18" s="9">
        <f>SUM(B14:B17)</f>
        <v>6183</v>
      </c>
      <c r="C18" s="10"/>
      <c r="D18" s="9">
        <f>SUM(D14:D17)</f>
        <v>7347</v>
      </c>
      <c r="E18" s="9"/>
      <c r="F18" s="9"/>
      <c r="G18" s="9"/>
      <c r="H18" s="9">
        <f>SUM(H14:H17)</f>
        <v>13538</v>
      </c>
      <c r="I18" s="9"/>
      <c r="P18" s="4" t="str">
        <f>IF(H18&lt;&gt;[1]resumen!E8,"PI POS NO ACTUALIZADO","")</f>
        <v/>
      </c>
    </row>
    <row r="19" spans="1:16" x14ac:dyDescent="0.2">
      <c r="A19" s="7"/>
      <c r="B19" s="9"/>
    </row>
    <row r="21" spans="1:16" x14ac:dyDescent="0.2">
      <c r="E21" s="13"/>
      <c r="F21" s="13"/>
      <c r="G21" s="13"/>
      <c r="H21" s="13"/>
    </row>
    <row r="22" spans="1:16" x14ac:dyDescent="0.2">
      <c r="E22" s="8"/>
      <c r="F22" s="8"/>
      <c r="G22" s="8"/>
      <c r="H22" s="8"/>
    </row>
    <row r="27" spans="1:16" x14ac:dyDescent="0.2">
      <c r="A27" s="14"/>
      <c r="C27" s="14"/>
      <c r="D27" s="14"/>
    </row>
    <row r="28" spans="1:16" x14ac:dyDescent="0.2">
      <c r="B28" s="14"/>
    </row>
    <row r="30" spans="1:16" x14ac:dyDescent="0.2">
      <c r="C30" s="15"/>
      <c r="D30" s="16"/>
      <c r="E30" s="15"/>
      <c r="F30" s="15"/>
      <c r="G30" s="15"/>
      <c r="H30" s="15"/>
      <c r="I30" s="15"/>
      <c r="J30" s="15"/>
      <c r="K30" s="17"/>
      <c r="L30" s="17"/>
    </row>
    <row r="31" spans="1:16" x14ac:dyDescent="0.2">
      <c r="B31" s="15"/>
    </row>
    <row r="49" spans="1:1" x14ac:dyDescent="0.2">
      <c r="A49" s="18" t="s">
        <v>13</v>
      </c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2026-05-07T17:15:33Z</dcterms:created>
  <dcterms:modified xsi:type="dcterms:W3CDTF">2026-05-07T17:16:15Z</dcterms:modified>
</cp:coreProperties>
</file>